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主页" sheetId="6" r:id="rId1"/>
    <sheet name="入库明细表" sheetId="2" r:id="rId2"/>
    <sheet name="出库明细表" sheetId="3" r:id="rId3"/>
    <sheet name="库存明细" sheetId="4" r:id="rId4"/>
    <sheet name="单个商品查询系统" sheetId="7" r:id="rId5"/>
  </sheets>
  <definedNames>
    <definedName name="_xlnm._FilterDatabase" localSheetId="1" hidden="1">入库明细表!$A$2:$J$21</definedName>
    <definedName name="_xlnm._FilterDatabase" localSheetId="2" hidden="1">出库明细表!$A$2:$J$16</definedName>
    <definedName name="_xlnm._FilterDatabase" localSheetId="3" hidden="1">库存明细!$A$2:$K$13</definedName>
    <definedName name="_xlnm._FilterDatabase" localSheetId="4" hidden="1">单个商品查询系统!$B$4:$C$4</definedName>
  </definedNames>
  <calcPr calcId="144525" concurrentCalc="0"/>
</workbook>
</file>

<file path=xl/sharedStrings.xml><?xml version="1.0" encoding="utf-8"?>
<sst xmlns="http://schemas.openxmlformats.org/spreadsheetml/2006/main" count="162" uniqueCount="89">
  <si>
    <t>仓库购销存管理系统</t>
  </si>
  <si>
    <t>入库明细</t>
  </si>
  <si>
    <t>序号</t>
  </si>
  <si>
    <t>入库日期</t>
  </si>
  <si>
    <t>产品代号</t>
  </si>
  <si>
    <t>产品名称</t>
  </si>
  <si>
    <t>型号</t>
  </si>
  <si>
    <t>单位</t>
  </si>
  <si>
    <t>库位</t>
  </si>
  <si>
    <t>供应商</t>
  </si>
  <si>
    <t>入库数</t>
  </si>
  <si>
    <t>入库人</t>
  </si>
  <si>
    <t>QMO</t>
  </si>
  <si>
    <t>断路器</t>
  </si>
  <si>
    <t>DZ47/60D16-3P</t>
  </si>
  <si>
    <t>个</t>
  </si>
  <si>
    <t>1#</t>
  </si>
  <si>
    <t>张三</t>
  </si>
  <si>
    <t>胡一</t>
  </si>
  <si>
    <t>KM2</t>
  </si>
  <si>
    <t>接触器</t>
  </si>
  <si>
    <t>B9AC220V</t>
  </si>
  <si>
    <t>2#</t>
  </si>
  <si>
    <t>李四</t>
  </si>
  <si>
    <t>FR</t>
  </si>
  <si>
    <t>热继电器</t>
  </si>
  <si>
    <t>NR2-3.5A</t>
  </si>
  <si>
    <t>5#</t>
  </si>
  <si>
    <t>王五</t>
  </si>
  <si>
    <t>LG</t>
  </si>
  <si>
    <t>电流互感器</t>
  </si>
  <si>
    <t>LMZ1-0.5 50/A</t>
  </si>
  <si>
    <t>8#</t>
  </si>
  <si>
    <t>孙华</t>
  </si>
  <si>
    <t>W1</t>
  </si>
  <si>
    <t>多圈电位器</t>
  </si>
  <si>
    <t>1K</t>
  </si>
  <si>
    <t>10#</t>
  </si>
  <si>
    <t>王顺</t>
  </si>
  <si>
    <t>HL1-HL2</t>
  </si>
  <si>
    <t>指示灯</t>
  </si>
  <si>
    <t>AD106-22D/g31</t>
  </si>
  <si>
    <t>4#</t>
  </si>
  <si>
    <t>赵期</t>
  </si>
  <si>
    <t>PT1</t>
  </si>
  <si>
    <t>压力变送器</t>
  </si>
  <si>
    <t>GPT*016A 0-1000</t>
  </si>
  <si>
    <t>6#</t>
  </si>
  <si>
    <t>陈亮</t>
  </si>
  <si>
    <t>PR1</t>
  </si>
  <si>
    <t>精密电阻</t>
  </si>
  <si>
    <t>500Ω*1%</t>
  </si>
  <si>
    <t>7#</t>
  </si>
  <si>
    <t>柳言</t>
  </si>
  <si>
    <t>A</t>
  </si>
  <si>
    <t>电流表</t>
  </si>
  <si>
    <t>6L2-A 50/5A</t>
  </si>
  <si>
    <t>3#</t>
  </si>
  <si>
    <t>王科</t>
  </si>
  <si>
    <t>PA1</t>
  </si>
  <si>
    <t>调节仪</t>
  </si>
  <si>
    <t>HR-WP-D90</t>
  </si>
  <si>
    <t>9#</t>
  </si>
  <si>
    <t>小麦</t>
  </si>
  <si>
    <t>PV1</t>
  </si>
  <si>
    <t>变频器</t>
  </si>
  <si>
    <t>LG SV037</t>
  </si>
  <si>
    <t>11#</t>
  </si>
  <si>
    <t>晨晨</t>
  </si>
  <si>
    <t>出库明细</t>
  </si>
  <si>
    <t>出库日期</t>
  </si>
  <si>
    <t>客户</t>
  </si>
  <si>
    <t>出库数</t>
  </si>
  <si>
    <t>出库人</t>
  </si>
  <si>
    <t>陆三</t>
  </si>
  <si>
    <t>王二</t>
  </si>
  <si>
    <t>六子</t>
  </si>
  <si>
    <t>扬子</t>
  </si>
  <si>
    <t>小花</t>
  </si>
  <si>
    <t>大力</t>
  </si>
  <si>
    <t>白白</t>
  </si>
  <si>
    <t>妞妞</t>
  </si>
  <si>
    <t>库存明细</t>
  </si>
  <si>
    <t>期初库存</t>
  </si>
  <si>
    <t>期末库存</t>
  </si>
  <si>
    <t>安全库存</t>
  </si>
  <si>
    <t>备注</t>
  </si>
  <si>
    <t>期末库存为红色，说明库存不足</t>
  </si>
  <si>
    <t>单个商品查询系统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</si>
</sst>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[Red][&lt;15]0;General"/>
  </numFmts>
  <fonts count="33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4"/>
      <color theme="1"/>
      <name val="微软雅黑"/>
      <charset val="134"/>
    </font>
    <font>
      <b/>
      <sz val="24"/>
      <color theme="0"/>
      <name val="微软雅黑"/>
      <charset val="134"/>
    </font>
    <font>
      <sz val="12"/>
      <color theme="1"/>
      <name val="宋体"/>
      <charset val="134"/>
      <scheme val="minor"/>
    </font>
    <font>
      <b/>
      <sz val="20"/>
      <color theme="1"/>
      <name val="微软雅黑"/>
      <charset val="134"/>
    </font>
    <font>
      <b/>
      <sz val="12"/>
      <color theme="1"/>
      <name val="微软雅黑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微软雅黑"/>
      <charset val="134"/>
    </font>
    <font>
      <b/>
      <sz val="16"/>
      <color rgb="FFFF0000"/>
      <name val="微软雅黑"/>
      <charset val="134"/>
    </font>
    <font>
      <sz val="18"/>
      <color theme="1"/>
      <name val="微软雅黑"/>
      <charset val="134"/>
    </font>
    <font>
      <b/>
      <sz val="20"/>
      <name val="微软雅黑"/>
      <charset val="134"/>
    </font>
    <font>
      <sz val="20"/>
      <color theme="1"/>
      <name val="微软雅黑"/>
      <charset val="134"/>
    </font>
    <font>
      <b/>
      <sz val="26"/>
      <color theme="0"/>
      <name val="微软雅黑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EFF6EA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4" tint="-0.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22">
    <border>
      <left/>
      <right/>
      <top/>
      <bottom/>
      <diagonal/>
    </border>
    <border>
      <left style="medium">
        <color theme="5" tint="0.6"/>
      </left>
      <right style="mediumDashed">
        <color theme="5" tint="0.6"/>
      </right>
      <top style="medium">
        <color theme="5" tint="0.6"/>
      </top>
      <bottom/>
      <diagonal/>
    </border>
    <border>
      <left style="mediumDashed">
        <color theme="5" tint="0.6"/>
      </left>
      <right style="mediumDashed">
        <color theme="5" tint="0.6"/>
      </right>
      <top style="medium">
        <color theme="5" tint="0.6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Dashed">
        <color theme="5" tint="0.6"/>
      </left>
      <right style="medium">
        <color theme="5" tint="0.6"/>
      </right>
      <top style="medium">
        <color theme="5" tint="0.6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8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3" borderId="19" applyNumberFormat="0" applyFon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2" fillId="29" borderId="21" applyNumberFormat="0" applyAlignment="0" applyProtection="0">
      <alignment vertical="center"/>
    </xf>
    <xf numFmtId="0" fontId="31" fillId="29" borderId="17" applyNumberFormat="0" applyAlignment="0" applyProtection="0">
      <alignment vertical="center"/>
    </xf>
    <xf numFmtId="0" fontId="17" fillId="7" borderId="15" applyNumberFormat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>
      <alignment vertical="center"/>
    </xf>
    <xf numFmtId="0" fontId="3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7" fillId="4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6" fillId="4" borderId="7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176" fontId="6" fillId="4" borderId="10" xfId="0" applyNumberFormat="1" applyFont="1" applyFill="1" applyBorder="1" applyAlignment="1">
      <alignment horizontal="center" vertical="center"/>
    </xf>
    <xf numFmtId="176" fontId="6" fillId="4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255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6" fillId="5" borderId="3" xfId="0" applyFont="1" applyFill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1" fillId="5" borderId="3" xfId="0" applyFont="1" applyFill="1" applyBorder="1">
      <alignment vertical="center"/>
    </xf>
    <xf numFmtId="0" fontId="1" fillId="5" borderId="0" xfId="0" applyFont="1" applyFill="1">
      <alignment vertical="center"/>
    </xf>
    <xf numFmtId="0" fontId="1" fillId="0" borderId="0" xfId="0" applyFont="1" applyAlignment="1">
      <alignment vertical="center"/>
    </xf>
    <xf numFmtId="0" fontId="0" fillId="6" borderId="0" xfId="0" applyFill="1">
      <alignment vertical="center"/>
    </xf>
    <xf numFmtId="0" fontId="13" fillId="6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6F5F5"/>
      <color rgb="00EFF6EA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hyperlink" Target="#&#21333;&#20010;&#21830;&#21697;&#26597;&#35810;&#31995;&#32479;!A1"/><Relationship Id="rId3" Type="http://schemas.openxmlformats.org/officeDocument/2006/relationships/hyperlink" Target="#&#24211;&#23384;&#26126;&#32454;!A1"/><Relationship Id="rId2" Type="http://schemas.openxmlformats.org/officeDocument/2006/relationships/hyperlink" Target="#&#20986;&#24211;&#26126;&#32454;&#34920;!A1"/><Relationship Id="rId1" Type="http://schemas.openxmlformats.org/officeDocument/2006/relationships/hyperlink" Target="#&#20837;&#24211;&#26126;&#32454;&#34920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027;&#39029;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027;&#39029;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027;&#39029;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027;&#39029;!A1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266700</xdr:colOff>
      <xdr:row>9</xdr:row>
      <xdr:rowOff>127000</xdr:rowOff>
    </xdr:from>
    <xdr:to>
      <xdr:col>7</xdr:col>
      <xdr:colOff>590550</xdr:colOff>
      <xdr:row>12</xdr:row>
      <xdr:rowOff>88900</xdr:rowOff>
    </xdr:to>
    <xdr:sp>
      <xdr:nvSpPr>
        <xdr:cNvPr id="3" name="圆角矩形 2">
          <a:hlinkClick xmlns:r="http://schemas.openxmlformats.org/officeDocument/2006/relationships" r:id="rId1"/>
        </xdr:cNvPr>
        <xdr:cNvSpPr/>
      </xdr:nvSpPr>
      <xdr:spPr>
        <a:xfrm>
          <a:off x="3695700" y="1965325"/>
          <a:ext cx="1695450" cy="47625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 anchorCtr="0"/>
        <a:p>
          <a:pPr algn="ctr"/>
          <a:r>
            <a:rPr lang="zh-CN" altLang="en-US" sz="1600" b="1">
              <a:latin typeface="微软雅黑" panose="020B0503020204020204" charset="-122"/>
              <a:ea typeface="微软雅黑" panose="020B0503020204020204" charset="-122"/>
            </a:rPr>
            <a:t>入库明细表</a:t>
          </a:r>
          <a:endParaRPr lang="zh-CN" altLang="en-US" sz="1600" b="1"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9</xdr:col>
      <xdr:colOff>3175</xdr:colOff>
      <xdr:row>9</xdr:row>
      <xdr:rowOff>117475</xdr:rowOff>
    </xdr:from>
    <xdr:to>
      <xdr:col>11</xdr:col>
      <xdr:colOff>327025</xdr:colOff>
      <xdr:row>12</xdr:row>
      <xdr:rowOff>79375</xdr:rowOff>
    </xdr:to>
    <xdr:sp>
      <xdr:nvSpPr>
        <xdr:cNvPr id="4" name="圆角矩形 3">
          <a:hlinkClick xmlns:r="http://schemas.openxmlformats.org/officeDocument/2006/relationships" r:id="rId2"/>
        </xdr:cNvPr>
        <xdr:cNvSpPr/>
      </xdr:nvSpPr>
      <xdr:spPr>
        <a:xfrm>
          <a:off x="6175375" y="1955800"/>
          <a:ext cx="1695450" cy="47625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600" b="1">
              <a:latin typeface="微软雅黑" panose="020B0503020204020204" charset="-122"/>
              <a:ea typeface="微软雅黑" panose="020B0503020204020204" charset="-122"/>
            </a:rPr>
            <a:t>出库明细表</a:t>
          </a:r>
          <a:endParaRPr lang="zh-CN" altLang="en-US" sz="1600" b="1"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5</xdr:col>
      <xdr:colOff>266700</xdr:colOff>
      <xdr:row>16</xdr:row>
      <xdr:rowOff>161925</xdr:rowOff>
    </xdr:from>
    <xdr:to>
      <xdr:col>7</xdr:col>
      <xdr:colOff>590550</xdr:colOff>
      <xdr:row>19</xdr:row>
      <xdr:rowOff>123825</xdr:rowOff>
    </xdr:to>
    <xdr:sp>
      <xdr:nvSpPr>
        <xdr:cNvPr id="5" name="圆角矩形 4">
          <a:hlinkClick xmlns:r="http://schemas.openxmlformats.org/officeDocument/2006/relationships" r:id="rId3"/>
        </xdr:cNvPr>
        <xdr:cNvSpPr/>
      </xdr:nvSpPr>
      <xdr:spPr>
        <a:xfrm>
          <a:off x="3695700" y="3200400"/>
          <a:ext cx="1695450" cy="47625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600" b="1">
              <a:latin typeface="微软雅黑" panose="020B0503020204020204" charset="-122"/>
              <a:ea typeface="微软雅黑" panose="020B0503020204020204" charset="-122"/>
            </a:rPr>
            <a:t>库存明细</a:t>
          </a:r>
          <a:endParaRPr lang="zh-CN" altLang="en-US" sz="1600" b="1"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9</xdr:col>
      <xdr:colOff>3175</xdr:colOff>
      <xdr:row>17</xdr:row>
      <xdr:rowOff>9525</xdr:rowOff>
    </xdr:from>
    <xdr:to>
      <xdr:col>11</xdr:col>
      <xdr:colOff>327025</xdr:colOff>
      <xdr:row>19</xdr:row>
      <xdr:rowOff>142875</xdr:rowOff>
    </xdr:to>
    <xdr:sp>
      <xdr:nvSpPr>
        <xdr:cNvPr id="6" name="圆角矩形 5">
          <a:hlinkClick xmlns:r="http://schemas.openxmlformats.org/officeDocument/2006/relationships" r:id="rId4"/>
        </xdr:cNvPr>
        <xdr:cNvSpPr/>
      </xdr:nvSpPr>
      <xdr:spPr>
        <a:xfrm>
          <a:off x="6175375" y="3219450"/>
          <a:ext cx="1695450" cy="47625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1600" b="1">
              <a:latin typeface="微软雅黑" panose="020B0503020204020204" charset="-122"/>
              <a:ea typeface="微软雅黑" panose="020B0503020204020204" charset="-122"/>
            </a:rPr>
            <a:t>单个商品查询</a:t>
          </a:r>
          <a:endParaRPr lang="zh-CN" altLang="en-US" sz="1600" b="1"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10</xdr:col>
      <xdr:colOff>295275</xdr:colOff>
      <xdr:row>1</xdr:row>
      <xdr:rowOff>190500</xdr:rowOff>
    </xdr:from>
    <xdr:to>
      <xdr:col>11</xdr:col>
      <xdr:colOff>342900</xdr:colOff>
      <xdr:row>1</xdr:row>
      <xdr:rowOff>419100</xdr:rowOff>
    </xdr:to>
    <xdr:sp>
      <xdr:nvSpPr>
        <xdr:cNvPr id="2" name="左箭头 1">
          <a:hlinkClick xmlns:r="http://schemas.openxmlformats.org/officeDocument/2006/relationships" r:id="rId1"/>
        </xdr:cNvPr>
        <xdr:cNvSpPr/>
      </xdr:nvSpPr>
      <xdr:spPr>
        <a:xfrm>
          <a:off x="9869805" y="495300"/>
          <a:ext cx="733425" cy="2286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10</xdr:col>
      <xdr:colOff>0</xdr:colOff>
      <xdr:row>1</xdr:row>
      <xdr:rowOff>0</xdr:rowOff>
    </xdr:from>
    <xdr:to>
      <xdr:col>11</xdr:col>
      <xdr:colOff>47625</xdr:colOff>
      <xdr:row>1</xdr:row>
      <xdr:rowOff>228600</xdr:rowOff>
    </xdr:to>
    <xdr:sp>
      <xdr:nvSpPr>
        <xdr:cNvPr id="3" name="左箭头 2">
          <a:hlinkClick xmlns:r="http://schemas.openxmlformats.org/officeDocument/2006/relationships" r:id="rId1"/>
        </xdr:cNvPr>
        <xdr:cNvSpPr/>
      </xdr:nvSpPr>
      <xdr:spPr>
        <a:xfrm>
          <a:off x="9489440" y="546100"/>
          <a:ext cx="733425" cy="2286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12</xdr:col>
      <xdr:colOff>0</xdr:colOff>
      <xdr:row>0</xdr:row>
      <xdr:rowOff>0</xdr:rowOff>
    </xdr:from>
    <xdr:to>
      <xdr:col>13</xdr:col>
      <xdr:colOff>47625</xdr:colOff>
      <xdr:row>0</xdr:row>
      <xdr:rowOff>228600</xdr:rowOff>
    </xdr:to>
    <xdr:sp>
      <xdr:nvSpPr>
        <xdr:cNvPr id="2" name="左箭头 1">
          <a:hlinkClick xmlns:r="http://schemas.openxmlformats.org/officeDocument/2006/relationships" r:id="rId1"/>
        </xdr:cNvPr>
        <xdr:cNvSpPr/>
      </xdr:nvSpPr>
      <xdr:spPr>
        <a:xfrm>
          <a:off x="11235690" y="0"/>
          <a:ext cx="733425" cy="2286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0</xdr:colOff>
      <xdr:row>1</xdr:row>
      <xdr:rowOff>0</xdr:rowOff>
    </xdr:from>
    <xdr:to>
      <xdr:col>8</xdr:col>
      <xdr:colOff>47625</xdr:colOff>
      <xdr:row>1</xdr:row>
      <xdr:rowOff>228600</xdr:rowOff>
    </xdr:to>
    <xdr:sp>
      <xdr:nvSpPr>
        <xdr:cNvPr id="2" name="左箭头 1">
          <a:hlinkClick xmlns:r="http://schemas.openxmlformats.org/officeDocument/2006/relationships" r:id="rId1"/>
        </xdr:cNvPr>
        <xdr:cNvSpPr/>
      </xdr:nvSpPr>
      <xdr:spPr>
        <a:xfrm>
          <a:off x="7631430" y="266700"/>
          <a:ext cx="733425" cy="2286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1:N27"/>
  <sheetViews>
    <sheetView tabSelected="1" zoomScale="85" zoomScaleNormal="85" workbookViewId="0">
      <selection activeCell="D1" sqref="D1:N27"/>
    </sheetView>
  </sheetViews>
  <sheetFormatPr defaultColWidth="9" defaultRowHeight="13.5"/>
  <sheetData>
    <row r="1" spans="4:14"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4:14"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4:14"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ht="36.75" spans="4:14">
      <c r="D4" s="53"/>
      <c r="E4" s="53"/>
      <c r="F4" s="53"/>
      <c r="G4" s="54" t="s">
        <v>0</v>
      </c>
      <c r="H4" s="53"/>
      <c r="I4" s="53"/>
      <c r="J4" s="53"/>
      <c r="K4" s="53"/>
      <c r="L4" s="53"/>
      <c r="M4" s="53"/>
      <c r="N4" s="53"/>
    </row>
    <row r="5" spans="4:14"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4:14"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4:14"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4:14"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4:14"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4:14"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4:14"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</row>
    <row r="12" spans="4:14"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</row>
    <row r="13" spans="4:14"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spans="4:14"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4:14"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4:14"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4:14"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8" spans="4:14"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4:14"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</row>
    <row r="20" spans="4:14"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</row>
    <row r="21" spans="4:14"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</row>
    <row r="22" spans="4:14"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</row>
    <row r="23" spans="4:14"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4:14"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</row>
    <row r="25" spans="4:14"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4:14"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4:14"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</sheetData>
  <pageMargins left="0.75" right="0.75" top="1" bottom="1" header="0.511805555555556" footer="0.511805555555556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workbookViewId="0">
      <selection activeCell="N9" sqref="N9"/>
    </sheetView>
  </sheetViews>
  <sheetFormatPr defaultColWidth="9" defaultRowHeight="16.5"/>
  <cols>
    <col min="1" max="1" width="8.5" style="1" customWidth="1"/>
    <col min="2" max="2" width="12.75" style="1" customWidth="1"/>
    <col min="3" max="3" width="16.5" style="1" customWidth="1"/>
    <col min="4" max="4" width="17.25" style="1" customWidth="1"/>
    <col min="5" max="5" width="19.1333333333333" style="1" customWidth="1"/>
    <col min="6" max="6" width="9" style="1"/>
    <col min="7" max="7" width="10.3833333333333" style="1" customWidth="1"/>
    <col min="8" max="8" width="12.8833333333333" style="1" customWidth="1"/>
    <col min="9" max="9" width="9" style="1"/>
    <col min="10" max="10" width="10.25" style="1" customWidth="1"/>
    <col min="11" max="16384" width="9" style="1"/>
  </cols>
  <sheetData>
    <row r="1" ht="24" customHeight="1" spans="1:13">
      <c r="A1" s="34"/>
      <c r="B1" s="3"/>
      <c r="C1" s="45" t="s">
        <v>1</v>
      </c>
      <c r="D1" s="45"/>
      <c r="E1" s="45"/>
      <c r="F1" s="45"/>
      <c r="G1" s="45"/>
      <c r="H1" s="46"/>
      <c r="I1" s="46"/>
      <c r="J1" s="46"/>
      <c r="K1" s="52"/>
      <c r="L1" s="52"/>
      <c r="M1" s="52"/>
    </row>
    <row r="2" ht="37" customHeight="1" spans="1:10">
      <c r="A2" s="47" t="s">
        <v>2</v>
      </c>
      <c r="B2" s="47" t="s">
        <v>3</v>
      </c>
      <c r="C2" s="47" t="s">
        <v>4</v>
      </c>
      <c r="D2" s="47" t="s">
        <v>5</v>
      </c>
      <c r="E2" s="47" t="s">
        <v>6</v>
      </c>
      <c r="F2" s="47" t="s">
        <v>7</v>
      </c>
      <c r="G2" s="47" t="s">
        <v>8</v>
      </c>
      <c r="H2" s="47" t="s">
        <v>9</v>
      </c>
      <c r="I2" s="47" t="s">
        <v>10</v>
      </c>
      <c r="J2" s="47" t="s">
        <v>11</v>
      </c>
    </row>
    <row r="3" ht="27" customHeight="1" spans="1:10">
      <c r="A3" s="11">
        <v>1</v>
      </c>
      <c r="B3" s="41">
        <v>42968</v>
      </c>
      <c r="C3" s="11" t="s">
        <v>12</v>
      </c>
      <c r="D3" s="48" t="s">
        <v>13</v>
      </c>
      <c r="E3" s="48" t="s">
        <v>14</v>
      </c>
      <c r="F3" s="48" t="s">
        <v>15</v>
      </c>
      <c r="G3" s="48" t="s">
        <v>16</v>
      </c>
      <c r="H3" s="48" t="s">
        <v>17</v>
      </c>
      <c r="I3" s="11">
        <v>6</v>
      </c>
      <c r="J3" s="11" t="s">
        <v>18</v>
      </c>
    </row>
    <row r="4" ht="27" customHeight="1" spans="1:10">
      <c r="A4" s="11">
        <v>2</v>
      </c>
      <c r="B4" s="41">
        <v>42973</v>
      </c>
      <c r="C4" s="11" t="s">
        <v>19</v>
      </c>
      <c r="D4" s="48" t="s">
        <v>20</v>
      </c>
      <c r="E4" s="48" t="s">
        <v>21</v>
      </c>
      <c r="F4" s="48" t="s">
        <v>15</v>
      </c>
      <c r="G4" s="48" t="s">
        <v>22</v>
      </c>
      <c r="H4" s="48" t="s">
        <v>23</v>
      </c>
      <c r="I4" s="11">
        <v>10</v>
      </c>
      <c r="J4" s="11" t="s">
        <v>18</v>
      </c>
    </row>
    <row r="5" ht="27" customHeight="1" spans="1:10">
      <c r="A5" s="11">
        <v>3</v>
      </c>
      <c r="B5" s="41">
        <v>42973</v>
      </c>
      <c r="C5" s="11" t="s">
        <v>24</v>
      </c>
      <c r="D5" s="48" t="s">
        <v>25</v>
      </c>
      <c r="E5" s="48" t="s">
        <v>26</v>
      </c>
      <c r="F5" s="48" t="s">
        <v>15</v>
      </c>
      <c r="G5" s="48" t="s">
        <v>27</v>
      </c>
      <c r="H5" s="48" t="s">
        <v>28</v>
      </c>
      <c r="I5" s="11">
        <v>12</v>
      </c>
      <c r="J5" s="11" t="s">
        <v>18</v>
      </c>
    </row>
    <row r="6" ht="27" customHeight="1" spans="1:10">
      <c r="A6" s="11">
        <v>4</v>
      </c>
      <c r="B6" s="41">
        <v>42979</v>
      </c>
      <c r="C6" s="11" t="s">
        <v>29</v>
      </c>
      <c r="D6" s="48" t="s">
        <v>30</v>
      </c>
      <c r="E6" s="48" t="s">
        <v>31</v>
      </c>
      <c r="F6" s="48" t="s">
        <v>15</v>
      </c>
      <c r="G6" s="48" t="s">
        <v>32</v>
      </c>
      <c r="H6" s="48" t="s">
        <v>33</v>
      </c>
      <c r="I6" s="11">
        <v>7</v>
      </c>
      <c r="J6" s="11" t="s">
        <v>18</v>
      </c>
    </row>
    <row r="7" ht="27" customHeight="1" spans="1:10">
      <c r="A7" s="11">
        <v>5</v>
      </c>
      <c r="B7" s="41">
        <v>42982</v>
      </c>
      <c r="C7" s="11" t="s">
        <v>34</v>
      </c>
      <c r="D7" s="48" t="s">
        <v>35</v>
      </c>
      <c r="E7" s="48" t="s">
        <v>36</v>
      </c>
      <c r="F7" s="48" t="s">
        <v>15</v>
      </c>
      <c r="G7" s="48" t="s">
        <v>37</v>
      </c>
      <c r="H7" s="48" t="s">
        <v>38</v>
      </c>
      <c r="I7" s="11">
        <v>9</v>
      </c>
      <c r="J7" s="11" t="s">
        <v>18</v>
      </c>
    </row>
    <row r="8" ht="27" customHeight="1" spans="1:10">
      <c r="A8" s="11">
        <v>6</v>
      </c>
      <c r="B8" s="41">
        <v>42984</v>
      </c>
      <c r="C8" s="11" t="s">
        <v>39</v>
      </c>
      <c r="D8" s="48" t="s">
        <v>40</v>
      </c>
      <c r="E8" s="48" t="s">
        <v>41</v>
      </c>
      <c r="F8" s="48" t="s">
        <v>15</v>
      </c>
      <c r="G8" s="48" t="s">
        <v>42</v>
      </c>
      <c r="H8" s="48" t="s">
        <v>43</v>
      </c>
      <c r="I8" s="11">
        <v>2</v>
      </c>
      <c r="J8" s="11" t="s">
        <v>18</v>
      </c>
    </row>
    <row r="9" ht="27" customHeight="1" spans="1:10">
      <c r="A9" s="11">
        <v>7</v>
      </c>
      <c r="B9" s="41">
        <v>42993</v>
      </c>
      <c r="C9" s="11" t="s">
        <v>44</v>
      </c>
      <c r="D9" s="48" t="s">
        <v>45</v>
      </c>
      <c r="E9" s="48" t="s">
        <v>46</v>
      </c>
      <c r="F9" s="48" t="s">
        <v>15</v>
      </c>
      <c r="G9" s="48" t="s">
        <v>47</v>
      </c>
      <c r="H9" s="48" t="s">
        <v>48</v>
      </c>
      <c r="I9" s="11">
        <v>5</v>
      </c>
      <c r="J9" s="11" t="s">
        <v>18</v>
      </c>
    </row>
    <row r="10" ht="27" customHeight="1" spans="1:10">
      <c r="A10" s="11">
        <v>8</v>
      </c>
      <c r="B10" s="41">
        <v>42998</v>
      </c>
      <c r="C10" s="11" t="s">
        <v>49</v>
      </c>
      <c r="D10" s="48" t="s">
        <v>50</v>
      </c>
      <c r="E10" s="48" t="s">
        <v>51</v>
      </c>
      <c r="F10" s="48" t="s">
        <v>15</v>
      </c>
      <c r="G10" s="48" t="s">
        <v>52</v>
      </c>
      <c r="H10" s="48" t="s">
        <v>53</v>
      </c>
      <c r="I10" s="11">
        <v>6</v>
      </c>
      <c r="J10" s="11" t="s">
        <v>18</v>
      </c>
    </row>
    <row r="11" ht="27" customHeight="1" spans="1:10">
      <c r="A11" s="11">
        <v>9</v>
      </c>
      <c r="B11" s="41">
        <v>43007</v>
      </c>
      <c r="C11" s="11" t="s">
        <v>54</v>
      </c>
      <c r="D11" s="48" t="s">
        <v>55</v>
      </c>
      <c r="E11" s="48" t="s">
        <v>56</v>
      </c>
      <c r="F11" s="48" t="s">
        <v>15</v>
      </c>
      <c r="G11" s="48" t="s">
        <v>57</v>
      </c>
      <c r="H11" s="48" t="s">
        <v>58</v>
      </c>
      <c r="I11" s="11">
        <v>5</v>
      </c>
      <c r="J11" s="11" t="s">
        <v>18</v>
      </c>
    </row>
    <row r="12" ht="27" customHeight="1" spans="1:10">
      <c r="A12" s="11">
        <v>10</v>
      </c>
      <c r="B12" s="41">
        <v>43008</v>
      </c>
      <c r="C12" s="11" t="s">
        <v>59</v>
      </c>
      <c r="D12" s="48" t="s">
        <v>60</v>
      </c>
      <c r="E12" s="48" t="s">
        <v>61</v>
      </c>
      <c r="F12" s="48" t="s">
        <v>15</v>
      </c>
      <c r="G12" s="48" t="s">
        <v>62</v>
      </c>
      <c r="H12" s="48" t="s">
        <v>63</v>
      </c>
      <c r="I12" s="11">
        <v>8</v>
      </c>
      <c r="J12" s="11" t="s">
        <v>18</v>
      </c>
    </row>
    <row r="13" ht="27" customHeight="1" spans="1:10">
      <c r="A13" s="11">
        <v>11</v>
      </c>
      <c r="B13" s="41">
        <v>43011</v>
      </c>
      <c r="C13" s="11" t="s">
        <v>64</v>
      </c>
      <c r="D13" s="48" t="s">
        <v>65</v>
      </c>
      <c r="E13" s="48" t="s">
        <v>66</v>
      </c>
      <c r="F13" s="48" t="s">
        <v>15</v>
      </c>
      <c r="G13" s="48" t="s">
        <v>67</v>
      </c>
      <c r="H13" s="48" t="s">
        <v>68</v>
      </c>
      <c r="I13" s="11">
        <v>9</v>
      </c>
      <c r="J13" s="11" t="s">
        <v>18</v>
      </c>
    </row>
    <row r="14" ht="27" customHeight="1" spans="1:10">
      <c r="A14" s="11"/>
      <c r="B14" s="41"/>
      <c r="C14" s="11"/>
      <c r="D14" s="48"/>
      <c r="E14" s="48"/>
      <c r="F14" s="48"/>
      <c r="G14" s="48"/>
      <c r="H14" s="48"/>
      <c r="I14" s="11"/>
      <c r="J14" s="11"/>
    </row>
    <row r="15" ht="27" customHeight="1" spans="1:10">
      <c r="A15" s="11"/>
      <c r="B15" s="41"/>
      <c r="C15" s="11"/>
      <c r="D15" s="48"/>
      <c r="E15" s="48"/>
      <c r="F15" s="48"/>
      <c r="G15" s="48"/>
      <c r="H15" s="48"/>
      <c r="I15" s="11"/>
      <c r="J15" s="11"/>
    </row>
    <row r="16" ht="27" customHeight="1" spans="1:10">
      <c r="A16" s="11"/>
      <c r="B16" s="41"/>
      <c r="C16" s="11"/>
      <c r="D16" s="48"/>
      <c r="E16" s="48"/>
      <c r="F16" s="48"/>
      <c r="G16" s="48"/>
      <c r="H16" s="48"/>
      <c r="I16" s="11"/>
      <c r="J16" s="11"/>
    </row>
    <row r="17" ht="27" customHeight="1" spans="1:10">
      <c r="A17" s="11"/>
      <c r="B17" s="41"/>
      <c r="C17" s="11"/>
      <c r="D17" s="48"/>
      <c r="E17" s="48"/>
      <c r="F17" s="48"/>
      <c r="G17" s="48"/>
      <c r="H17" s="48"/>
      <c r="I17" s="11"/>
      <c r="J17" s="11"/>
    </row>
    <row r="18" ht="27" customHeight="1" spans="1:10">
      <c r="A18" s="11"/>
      <c r="B18" s="41"/>
      <c r="C18" s="11"/>
      <c r="D18" s="48"/>
      <c r="E18" s="48"/>
      <c r="F18" s="48"/>
      <c r="G18" s="48"/>
      <c r="H18" s="48"/>
      <c r="I18" s="11"/>
      <c r="J18" s="11"/>
    </row>
    <row r="19" ht="27" customHeight="1" spans="1:10">
      <c r="A19" s="11"/>
      <c r="B19" s="41"/>
      <c r="C19" s="11"/>
      <c r="D19" s="48"/>
      <c r="E19" s="48"/>
      <c r="F19" s="48"/>
      <c r="G19" s="48"/>
      <c r="H19" s="48"/>
      <c r="I19" s="11"/>
      <c r="J19" s="11"/>
    </row>
    <row r="20" ht="27" customHeight="1" spans="1:10">
      <c r="A20" s="11"/>
      <c r="B20" s="41"/>
      <c r="C20" s="11"/>
      <c r="D20" s="48"/>
      <c r="E20" s="48"/>
      <c r="F20" s="48"/>
      <c r="G20" s="48"/>
      <c r="H20" s="48"/>
      <c r="I20" s="11"/>
      <c r="J20" s="11"/>
    </row>
    <row r="21" ht="27" customHeight="1" spans="1:10">
      <c r="A21" s="11"/>
      <c r="B21" s="41"/>
      <c r="C21" s="11"/>
      <c r="D21" s="48"/>
      <c r="E21" s="48"/>
      <c r="F21" s="48"/>
      <c r="G21" s="48"/>
      <c r="H21" s="48"/>
      <c r="I21" s="11"/>
      <c r="J21" s="11"/>
    </row>
    <row r="22" ht="27" customHeight="1" spans="1:10">
      <c r="A22" s="11"/>
      <c r="B22" s="11"/>
      <c r="C22" s="11"/>
      <c r="D22" s="48"/>
      <c r="E22" s="48"/>
      <c r="F22" s="48"/>
      <c r="G22" s="48"/>
      <c r="H22" s="48"/>
      <c r="I22" s="11"/>
      <c r="J22" s="11"/>
    </row>
    <row r="23" ht="27" customHeight="1" spans="1:10">
      <c r="A23" s="11"/>
      <c r="B23" s="11"/>
      <c r="C23" s="11"/>
      <c r="D23" s="48"/>
      <c r="E23" s="48"/>
      <c r="F23" s="48"/>
      <c r="G23" s="48"/>
      <c r="H23" s="48"/>
      <c r="I23" s="11"/>
      <c r="J23" s="11"/>
    </row>
    <row r="24" ht="18" spans="1:10">
      <c r="A24" s="11"/>
      <c r="B24" s="11"/>
      <c r="C24" s="11"/>
      <c r="D24" s="48"/>
      <c r="E24" s="48"/>
      <c r="F24" s="48"/>
      <c r="G24" s="48"/>
      <c r="H24" s="48"/>
      <c r="I24" s="11"/>
      <c r="J24" s="11"/>
    </row>
    <row r="25" ht="18" spans="1:10">
      <c r="A25" s="11"/>
      <c r="B25" s="11"/>
      <c r="C25" s="11"/>
      <c r="D25" s="48"/>
      <c r="E25" s="48"/>
      <c r="F25" s="48"/>
      <c r="G25" s="48"/>
      <c r="H25" s="48"/>
      <c r="I25" s="11"/>
      <c r="J25" s="11"/>
    </row>
    <row r="26" ht="18" spans="1:10">
      <c r="A26" s="11"/>
      <c r="B26" s="11"/>
      <c r="C26" s="11"/>
      <c r="D26" s="48"/>
      <c r="E26" s="48"/>
      <c r="F26" s="48"/>
      <c r="G26" s="48"/>
      <c r="H26" s="48"/>
      <c r="I26" s="11"/>
      <c r="J26" s="11"/>
    </row>
    <row r="27" spans="1:10">
      <c r="A27" s="49"/>
      <c r="B27" s="49"/>
      <c r="C27" s="49"/>
      <c r="D27" s="50"/>
      <c r="E27" s="50"/>
      <c r="F27" s="50"/>
      <c r="G27" s="50"/>
      <c r="H27" s="50"/>
      <c r="I27" s="49"/>
      <c r="J27" s="49"/>
    </row>
    <row r="28" spans="4:8">
      <c r="D28" s="51"/>
      <c r="E28" s="51"/>
      <c r="F28" s="51"/>
      <c r="G28" s="51"/>
      <c r="H28" s="51"/>
    </row>
  </sheetData>
  <autoFilter ref="A2:J21">
    <extLst/>
  </autoFilter>
  <mergeCells count="1">
    <mergeCell ref="C1:G1"/>
  </mergeCells>
  <pageMargins left="0.75" right="0.75" top="1" bottom="1" header="0.511805555555556" footer="0.511805555555556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workbookViewId="0">
      <selection activeCell="N10" sqref="N10"/>
    </sheetView>
  </sheetViews>
  <sheetFormatPr defaultColWidth="9" defaultRowHeight="16.5"/>
  <cols>
    <col min="1" max="1" width="11.5" style="33" customWidth="1"/>
    <col min="2" max="2" width="15.6333333333333" style="33" customWidth="1"/>
    <col min="3" max="3" width="13.6333333333333" style="33" customWidth="1"/>
    <col min="4" max="4" width="15" style="33" customWidth="1"/>
    <col min="5" max="5" width="15.75" style="33" customWidth="1"/>
    <col min="6" max="6" width="15.3833333333333" style="33" customWidth="1"/>
    <col min="7" max="7" width="9" style="33"/>
    <col min="8" max="8" width="8.75" style="33" customWidth="1"/>
    <col min="9" max="9" width="10.8833333333333" style="33" customWidth="1"/>
    <col min="10" max="11" width="9" style="33"/>
    <col min="12" max="16384" width="9" style="1"/>
  </cols>
  <sheetData>
    <row r="1" s="31" customFormat="1" ht="43" customHeight="1" spans="1:11">
      <c r="A1" s="34"/>
      <c r="B1" s="34"/>
      <c r="C1" s="35" t="s">
        <v>69</v>
      </c>
      <c r="D1" s="36"/>
      <c r="E1" s="36"/>
      <c r="F1" s="36"/>
      <c r="G1" s="36"/>
      <c r="H1" s="37"/>
      <c r="I1" s="37"/>
      <c r="J1" s="37"/>
      <c r="K1" s="44"/>
    </row>
    <row r="2" s="32" customFormat="1" ht="30" customHeight="1" spans="1:11">
      <c r="A2" s="2" t="s">
        <v>2</v>
      </c>
      <c r="B2" s="2" t="s">
        <v>70</v>
      </c>
      <c r="C2" s="2" t="s">
        <v>71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72</v>
      </c>
      <c r="J2" s="2" t="s">
        <v>73</v>
      </c>
      <c r="K2" s="24"/>
    </row>
    <row r="3" s="32" customFormat="1" ht="30" customHeight="1" spans="1:11">
      <c r="A3" s="38">
        <v>1</v>
      </c>
      <c r="B3" s="39">
        <v>42979</v>
      </c>
      <c r="C3" s="38" t="s">
        <v>17</v>
      </c>
      <c r="D3" s="38" t="s">
        <v>12</v>
      </c>
      <c r="E3" s="40" t="str">
        <f>VLOOKUP(D3,入库明细表!C1:G13,2,0)</f>
        <v>断路器</v>
      </c>
      <c r="F3" s="40" t="str">
        <f>VLOOKUP(E3,入库明细表!D1:H13,2,0)</f>
        <v>DZ47/60D16-3P</v>
      </c>
      <c r="G3" s="40" t="str">
        <f>VLOOKUP(F3,入库明细表!E1:I13,2,0)</f>
        <v>个</v>
      </c>
      <c r="H3" s="40" t="str">
        <f>VLOOKUP(G3,入库明细表!F1:J13,2,0)</f>
        <v>1#</v>
      </c>
      <c r="I3" s="38">
        <v>5</v>
      </c>
      <c r="J3" s="38" t="s">
        <v>74</v>
      </c>
      <c r="K3" s="24"/>
    </row>
    <row r="4" s="32" customFormat="1" ht="30" customHeight="1" spans="1:11">
      <c r="A4" s="11">
        <v>2</v>
      </c>
      <c r="B4" s="41">
        <v>42993</v>
      </c>
      <c r="C4" s="11" t="s">
        <v>23</v>
      </c>
      <c r="D4" s="11" t="s">
        <v>19</v>
      </c>
      <c r="E4" s="13" t="str">
        <f>VLOOKUP(D4,入库明细表!C2:G14,2,0)</f>
        <v>接触器</v>
      </c>
      <c r="F4" s="13" t="str">
        <f>VLOOKUP(E4,入库明细表!D2:H14,2,0)</f>
        <v>B9AC220V</v>
      </c>
      <c r="G4" s="13" t="str">
        <f>VLOOKUP(F4,入库明细表!E2:I14,2,0)</f>
        <v>个</v>
      </c>
      <c r="H4" s="13" t="str">
        <f>VLOOKUP(D4,入库明细表!C3:I14,5,0)</f>
        <v>2#</v>
      </c>
      <c r="I4" s="11">
        <v>4</v>
      </c>
      <c r="J4" s="11" t="s">
        <v>74</v>
      </c>
      <c r="K4" s="24"/>
    </row>
    <row r="5" s="32" customFormat="1" ht="30" customHeight="1" spans="1:11">
      <c r="A5" s="11">
        <v>3</v>
      </c>
      <c r="B5" s="41">
        <v>43008</v>
      </c>
      <c r="C5" s="11" t="s">
        <v>75</v>
      </c>
      <c r="D5" s="11" t="s">
        <v>24</v>
      </c>
      <c r="E5" s="13" t="str">
        <f>VLOOKUP(D5,入库明细表!C3:G15,2,0)</f>
        <v>热继电器</v>
      </c>
      <c r="F5" s="13" t="str">
        <f>VLOOKUP(E5,入库明细表!D3:H15,2,0)</f>
        <v>NR2-3.5A</v>
      </c>
      <c r="G5" s="13" t="str">
        <f>VLOOKUP(F5,入库明细表!E3:I15,2,0)</f>
        <v>个</v>
      </c>
      <c r="H5" s="13" t="str">
        <f>VLOOKUP(G5,入库明细表!F3:J15,2,0)</f>
        <v>1#</v>
      </c>
      <c r="I5" s="11">
        <v>7</v>
      </c>
      <c r="J5" s="11" t="s">
        <v>74</v>
      </c>
      <c r="K5" s="24"/>
    </row>
    <row r="6" s="32" customFormat="1" ht="30" customHeight="1" spans="1:11">
      <c r="A6" s="11">
        <v>4</v>
      </c>
      <c r="B6" s="41">
        <v>43009</v>
      </c>
      <c r="C6" s="11" t="s">
        <v>76</v>
      </c>
      <c r="D6" s="11" t="s">
        <v>29</v>
      </c>
      <c r="E6" s="13" t="str">
        <f>VLOOKUP(D6,入库明细表!C4:G16,2,0)</f>
        <v>电流互感器</v>
      </c>
      <c r="F6" s="13" t="str">
        <f>VLOOKUP(E6,入库明细表!D4:H16,2,0)</f>
        <v>LMZ1-0.5 50/A</v>
      </c>
      <c r="G6" s="13" t="str">
        <f>VLOOKUP(F6,入库明细表!E4:I16,2,0)</f>
        <v>个</v>
      </c>
      <c r="H6" s="13" t="str">
        <f>VLOOKUP(G6,入库明细表!F4:J16,2,0)</f>
        <v>2#</v>
      </c>
      <c r="I6" s="11">
        <v>9</v>
      </c>
      <c r="J6" s="11" t="s">
        <v>74</v>
      </c>
      <c r="K6" s="24"/>
    </row>
    <row r="7" s="32" customFormat="1" ht="30" customHeight="1" spans="1:11">
      <c r="A7" s="11">
        <v>5</v>
      </c>
      <c r="B7" s="41">
        <v>43010</v>
      </c>
      <c r="C7" s="11" t="s">
        <v>77</v>
      </c>
      <c r="D7" s="11" t="s">
        <v>34</v>
      </c>
      <c r="E7" s="13" t="str">
        <f>VLOOKUP(D7,入库明细表!C5:G17,2,0)</f>
        <v>多圈电位器</v>
      </c>
      <c r="F7" s="13" t="str">
        <f>VLOOKUP(E7,入库明细表!D5:H17,2,0)</f>
        <v>1K</v>
      </c>
      <c r="G7" s="13" t="str">
        <f>VLOOKUP(F7,入库明细表!E5:I17,2,0)</f>
        <v>个</v>
      </c>
      <c r="H7" s="13" t="str">
        <f>VLOOKUP(G7,入库明细表!F5:J17,2,0)</f>
        <v>5#</v>
      </c>
      <c r="I7" s="11">
        <v>11</v>
      </c>
      <c r="J7" s="11" t="s">
        <v>74</v>
      </c>
      <c r="K7" s="24"/>
    </row>
    <row r="8" s="32" customFormat="1" ht="30" customHeight="1" spans="1:11">
      <c r="A8" s="11">
        <v>6</v>
      </c>
      <c r="B8" s="41">
        <v>43011</v>
      </c>
      <c r="C8" s="11" t="s">
        <v>78</v>
      </c>
      <c r="D8" s="11" t="s">
        <v>39</v>
      </c>
      <c r="E8" s="13" t="str">
        <f>VLOOKUP(D8,入库明细表!C6:G18,2,0)</f>
        <v>指示灯</v>
      </c>
      <c r="F8" s="13" t="str">
        <f>VLOOKUP(E8,入库明细表!D6:H18,2,0)</f>
        <v>AD106-22D/g31</v>
      </c>
      <c r="G8" s="13" t="str">
        <f>VLOOKUP(F8,入库明细表!E6:I18,2,0)</f>
        <v>个</v>
      </c>
      <c r="H8" s="13" t="str">
        <f>VLOOKUP(G8,入库明细表!F6:J18,2,0)</f>
        <v>8#</v>
      </c>
      <c r="I8" s="11">
        <v>3</v>
      </c>
      <c r="J8" s="11" t="s">
        <v>74</v>
      </c>
      <c r="K8" s="24"/>
    </row>
    <row r="9" s="32" customFormat="1" ht="30" customHeight="1" spans="1:11">
      <c r="A9" s="11">
        <v>7</v>
      </c>
      <c r="B9" s="41">
        <v>43012</v>
      </c>
      <c r="C9" s="11" t="s">
        <v>79</v>
      </c>
      <c r="D9" s="11" t="s">
        <v>44</v>
      </c>
      <c r="E9" s="13" t="str">
        <f>VLOOKUP(D9,入库明细表!C1:G13,2,0)</f>
        <v>压力变送器</v>
      </c>
      <c r="F9" s="13" t="str">
        <f>VLOOKUP(E9,入库明细表!D1:H13,2,0)</f>
        <v>GPT*016A 0-1000</v>
      </c>
      <c r="G9" s="13" t="str">
        <f>VLOOKUP(F9,入库明细表!E1:I13,2,0)</f>
        <v>个</v>
      </c>
      <c r="H9" s="13" t="str">
        <f>VLOOKUP(G9,入库明细表!F7:J19,2,0)</f>
        <v>10#</v>
      </c>
      <c r="I9" s="11">
        <v>2</v>
      </c>
      <c r="J9" s="11" t="s">
        <v>74</v>
      </c>
      <c r="K9" s="24"/>
    </row>
    <row r="10" s="32" customFormat="1" ht="30" customHeight="1" spans="1:11">
      <c r="A10" s="11">
        <v>8</v>
      </c>
      <c r="B10" s="41">
        <v>43013</v>
      </c>
      <c r="C10" s="11" t="s">
        <v>80</v>
      </c>
      <c r="D10" s="11" t="s">
        <v>49</v>
      </c>
      <c r="E10" s="13" t="str">
        <f>VLOOKUP(D10,入库明细表!C2:G14,2,0)</f>
        <v>精密电阻</v>
      </c>
      <c r="F10" s="13" t="str">
        <f>VLOOKUP(E10,入库明细表!D2:H14,2,0)</f>
        <v>500Ω*1%</v>
      </c>
      <c r="G10" s="13" t="str">
        <f>VLOOKUP(F10,入库明细表!E2:I14,2,0)</f>
        <v>个</v>
      </c>
      <c r="H10" s="13" t="str">
        <f>VLOOKUP(G10,入库明细表!F8:J20,2,0)</f>
        <v>4#</v>
      </c>
      <c r="I10" s="11">
        <v>5</v>
      </c>
      <c r="J10" s="11" t="s">
        <v>74</v>
      </c>
      <c r="K10" s="24"/>
    </row>
    <row r="11" s="32" customFormat="1" ht="30" customHeight="1" spans="1:11">
      <c r="A11" s="14">
        <v>9</v>
      </c>
      <c r="B11" s="42">
        <v>43014</v>
      </c>
      <c r="C11" s="14" t="s">
        <v>81</v>
      </c>
      <c r="D11" s="14" t="s">
        <v>54</v>
      </c>
      <c r="E11" s="16" t="str">
        <f>VLOOKUP(D11,入库明细表!C3:G15,2,0)</f>
        <v>电流表</v>
      </c>
      <c r="F11" s="16" t="str">
        <f>VLOOKUP(E11,入库明细表!D3:H15,2,0)</f>
        <v>6L2-A 50/5A</v>
      </c>
      <c r="G11" s="16" t="str">
        <f>VLOOKUP(F11,入库明细表!E3:I15,2,0)</f>
        <v>个</v>
      </c>
      <c r="H11" s="16" t="str">
        <f>VLOOKUP(G11,入库明细表!F9:J21,2,0)</f>
        <v>6#</v>
      </c>
      <c r="I11" s="14">
        <v>8</v>
      </c>
      <c r="J11" s="14" t="s">
        <v>74</v>
      </c>
      <c r="K11" s="24"/>
    </row>
    <row r="12" ht="27" customHeight="1" spans="1:10">
      <c r="A12" s="43"/>
      <c r="B12" s="43"/>
      <c r="C12" s="43"/>
      <c r="D12" s="43"/>
      <c r="E12" s="16" t="e">
        <f>VLOOKUP(D12,入库明细表!C4:G16,2,0)</f>
        <v>#N/A</v>
      </c>
      <c r="F12" s="16" t="e">
        <f>VLOOKUP(E12,入库明细表!D4:H16,2,0)</f>
        <v>#N/A</v>
      </c>
      <c r="G12" s="16" t="e">
        <f>VLOOKUP(F12,入库明细表!E4:I16,2,0)</f>
        <v>#N/A</v>
      </c>
      <c r="H12" s="16" t="e">
        <f>VLOOKUP(G12,入库明细表!F10:J22,2,0)</f>
        <v>#N/A</v>
      </c>
      <c r="I12" s="43"/>
      <c r="J12" s="43"/>
    </row>
    <row r="13" ht="27" customHeight="1" spans="1:10">
      <c r="A13" s="43"/>
      <c r="B13" s="43"/>
      <c r="C13" s="43"/>
      <c r="D13" s="43"/>
      <c r="E13" s="16" t="e">
        <f>VLOOKUP(D13,入库明细表!C5:G17,2,0)</f>
        <v>#N/A</v>
      </c>
      <c r="F13" s="16" t="e">
        <f>VLOOKUP(E13,入库明细表!D5:H17,2,0)</f>
        <v>#N/A</v>
      </c>
      <c r="G13" s="16" t="e">
        <f>VLOOKUP(F13,入库明细表!E5:I17,2,0)</f>
        <v>#N/A</v>
      </c>
      <c r="H13" s="16" t="e">
        <f>VLOOKUP(G13,入库明细表!F11:J23,2,0)</f>
        <v>#N/A</v>
      </c>
      <c r="I13" s="43"/>
      <c r="J13" s="43"/>
    </row>
    <row r="14" ht="27" customHeight="1" spans="1:10">
      <c r="A14" s="43"/>
      <c r="B14" s="43"/>
      <c r="C14" s="43"/>
      <c r="D14" s="43"/>
      <c r="E14" s="16" t="e">
        <f>VLOOKUP(D14,入库明细表!C6:G18,2,0)</f>
        <v>#N/A</v>
      </c>
      <c r="F14" s="16" t="e">
        <f>VLOOKUP(E14,入库明细表!D6:H18,2,0)</f>
        <v>#N/A</v>
      </c>
      <c r="G14" s="16" t="e">
        <f>VLOOKUP(F14,入库明细表!E6:I18,2,0)</f>
        <v>#N/A</v>
      </c>
      <c r="H14" s="16" t="e">
        <f>VLOOKUP(G14,入库明细表!F12:J24,2,0)</f>
        <v>#N/A</v>
      </c>
      <c r="I14" s="43"/>
      <c r="J14" s="43"/>
    </row>
    <row r="15" ht="27" customHeight="1" spans="1:10">
      <c r="A15" s="43"/>
      <c r="B15" s="43"/>
      <c r="C15" s="43"/>
      <c r="D15" s="43"/>
      <c r="E15" s="16" t="e">
        <f>VLOOKUP(D15,入库明细表!C7:G19,2,0)</f>
        <v>#N/A</v>
      </c>
      <c r="F15" s="16" t="e">
        <f>VLOOKUP(E15,入库明细表!D7:H19,2,0)</f>
        <v>#N/A</v>
      </c>
      <c r="G15" s="16" t="e">
        <f>VLOOKUP(F15,入库明细表!E7:I19,2,0)</f>
        <v>#N/A</v>
      </c>
      <c r="H15" s="16" t="e">
        <f>VLOOKUP(G15,入库明细表!F13:J25,2,0)</f>
        <v>#N/A</v>
      </c>
      <c r="I15" s="43"/>
      <c r="J15" s="43"/>
    </row>
    <row r="16" ht="27" customHeight="1" spans="1:10">
      <c r="A16" s="43"/>
      <c r="B16" s="43"/>
      <c r="C16" s="43"/>
      <c r="D16" s="43"/>
      <c r="E16" s="16" t="e">
        <f>VLOOKUP(D16,入库明细表!C8:G20,2,0)</f>
        <v>#N/A</v>
      </c>
      <c r="F16" s="16" t="e">
        <f>VLOOKUP(E16,入库明细表!D8:H20,2,0)</f>
        <v>#N/A</v>
      </c>
      <c r="G16" s="16" t="e">
        <f>VLOOKUP(F16,入库明细表!E8:I20,2,0)</f>
        <v>#N/A</v>
      </c>
      <c r="H16" s="16" t="e">
        <f>VLOOKUP(G16,入库明细表!F14:J26,2,0)</f>
        <v>#N/A</v>
      </c>
      <c r="I16" s="43"/>
      <c r="J16" s="43"/>
    </row>
  </sheetData>
  <autoFilter ref="A2:J16">
    <extLst/>
  </autoFilter>
  <mergeCells count="1">
    <mergeCell ref="C1:G1"/>
  </mergeCells>
  <pageMargins left="0.75" right="0.75" top="1" bottom="1" header="0.511805555555556" footer="0.511805555555556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workbookViewId="0">
      <selection activeCell="P7" sqref="P7"/>
    </sheetView>
  </sheetViews>
  <sheetFormatPr defaultColWidth="9" defaultRowHeight="14" customHeight="1"/>
  <cols>
    <col min="1" max="1" width="7.63333333333333" customWidth="1"/>
    <col min="2" max="2" width="13.3833333333333" customWidth="1"/>
    <col min="3" max="3" width="14.25" customWidth="1"/>
    <col min="4" max="4" width="15.5" customWidth="1"/>
    <col min="6" max="6" width="10.6333333333333" customWidth="1"/>
    <col min="7" max="7" width="12.1333333333333" customWidth="1"/>
    <col min="8" max="8" width="15.3833333333333" customWidth="1"/>
    <col min="9" max="9" width="14.1333333333333" customWidth="1"/>
    <col min="10" max="10" width="13.6333333333333" customWidth="1"/>
    <col min="11" max="12" width="10.8833333333333" customWidth="1"/>
  </cols>
  <sheetData>
    <row r="1" ht="30" customHeight="1" spans="1:13">
      <c r="A1" s="3"/>
      <c r="B1" s="3"/>
      <c r="C1" s="8" t="s">
        <v>82</v>
      </c>
      <c r="D1" s="8"/>
      <c r="E1" s="8"/>
      <c r="F1" s="8"/>
      <c r="G1" s="8"/>
      <c r="H1" s="8"/>
      <c r="I1" s="3"/>
      <c r="J1" s="3"/>
      <c r="K1" s="3"/>
      <c r="L1" s="3"/>
      <c r="M1" s="1"/>
    </row>
    <row r="2" s="7" customFormat="1" ht="27" customHeight="1" spans="1:13">
      <c r="A2" s="9" t="s">
        <v>2</v>
      </c>
      <c r="B2" s="10" t="s">
        <v>4</v>
      </c>
      <c r="C2" s="10" t="s">
        <v>5</v>
      </c>
      <c r="D2" s="10" t="s">
        <v>6</v>
      </c>
      <c r="E2" s="10" t="s">
        <v>7</v>
      </c>
      <c r="F2" s="10" t="s">
        <v>8</v>
      </c>
      <c r="G2" s="10" t="s">
        <v>83</v>
      </c>
      <c r="H2" s="10" t="s">
        <v>10</v>
      </c>
      <c r="I2" s="10" t="s">
        <v>72</v>
      </c>
      <c r="J2" s="10" t="s">
        <v>84</v>
      </c>
      <c r="K2" s="23" t="s">
        <v>85</v>
      </c>
      <c r="L2" s="23" t="s">
        <v>86</v>
      </c>
      <c r="M2" s="24"/>
    </row>
    <row r="3" s="7" customFormat="1" ht="35" customHeight="1" spans="1:13">
      <c r="A3" s="11">
        <v>1</v>
      </c>
      <c r="B3" s="12" t="s">
        <v>12</v>
      </c>
      <c r="C3" s="13" t="str">
        <f>VLOOKUP($B3,入库明细表!C3:J13,2,0)</f>
        <v>断路器</v>
      </c>
      <c r="D3" s="13" t="str">
        <f>VLOOKUP(C3,入库明细表!D3:K13,2,0)</f>
        <v>DZ47/60D16-3P</v>
      </c>
      <c r="E3" s="13" t="str">
        <f>VLOOKUP(D3,入库明细表!E3:L13,2,0)</f>
        <v>个</v>
      </c>
      <c r="F3" s="13" t="str">
        <f>VLOOKUP(E3,入库明细表!F3:M13,2,0)</f>
        <v>1#</v>
      </c>
      <c r="G3" s="12">
        <v>5</v>
      </c>
      <c r="H3" s="13">
        <f>IFERROR(VLOOKUP(B3,入库明细表!C3:O13,7,0),0)</f>
        <v>6</v>
      </c>
      <c r="I3" s="13">
        <f>IFERROR(VLOOKUP(B3,出库明细表!D:J,6,0),0)</f>
        <v>5</v>
      </c>
      <c r="J3" s="25">
        <f>G3+H3-I3</f>
        <v>6</v>
      </c>
      <c r="K3" s="17">
        <v>15</v>
      </c>
      <c r="L3" s="26" t="s">
        <v>87</v>
      </c>
      <c r="M3" s="24"/>
    </row>
    <row r="4" s="7" customFormat="1" ht="35" customHeight="1" spans="1:13">
      <c r="A4" s="11">
        <v>2</v>
      </c>
      <c r="B4" s="12" t="s">
        <v>19</v>
      </c>
      <c r="C4" s="13" t="str">
        <f>VLOOKUP($B4,入库明细表!C4:J14,2,0)</f>
        <v>接触器</v>
      </c>
      <c r="D4" s="13" t="str">
        <f>VLOOKUP(C4,入库明细表!D4:K14,2,0)</f>
        <v>B9AC220V</v>
      </c>
      <c r="E4" s="13" t="str">
        <f>VLOOKUP(D4,入库明细表!E4:L14,2,0)</f>
        <v>个</v>
      </c>
      <c r="F4" s="13" t="str">
        <f>VLOOKUP(E4,入库明细表!F4:M14,2,0)</f>
        <v>2#</v>
      </c>
      <c r="G4" s="12">
        <v>3</v>
      </c>
      <c r="H4" s="13">
        <f>IFERROR(VLOOKUP(B4,入库明细表!C4:O14,7,0),0)</f>
        <v>10</v>
      </c>
      <c r="I4" s="13">
        <f>IFERROR(VLOOKUP(B4,出库明细表!D:J,6,0),0)</f>
        <v>4</v>
      </c>
      <c r="J4" s="25">
        <f t="shared" ref="J4:J16" si="0">G4+H4-I4</f>
        <v>9</v>
      </c>
      <c r="K4" s="17">
        <v>15</v>
      </c>
      <c r="L4" s="27"/>
      <c r="M4" s="24"/>
    </row>
    <row r="5" s="7" customFormat="1" ht="35" customHeight="1" spans="1:13">
      <c r="A5" s="11">
        <v>3</v>
      </c>
      <c r="B5" s="12" t="s">
        <v>24</v>
      </c>
      <c r="C5" s="13" t="str">
        <f>VLOOKUP($B5,入库明细表!C5:J15,2,0)</f>
        <v>热继电器</v>
      </c>
      <c r="D5" s="13" t="str">
        <f>VLOOKUP(C5,入库明细表!D5:K15,2,0)</f>
        <v>NR2-3.5A</v>
      </c>
      <c r="E5" s="13" t="str">
        <f>VLOOKUP(D5,入库明细表!E5:L15,2,0)</f>
        <v>个</v>
      </c>
      <c r="F5" s="13" t="str">
        <f>VLOOKUP(E5,入库明细表!F5:M15,2,0)</f>
        <v>5#</v>
      </c>
      <c r="G5" s="12">
        <v>6</v>
      </c>
      <c r="H5" s="13">
        <f>IFERROR(VLOOKUP(B5,入库明细表!C5:O15,7,0),0)</f>
        <v>12</v>
      </c>
      <c r="I5" s="13">
        <f>IFERROR(VLOOKUP(B5,出库明细表!D:J,6,0),0)</f>
        <v>7</v>
      </c>
      <c r="J5" s="25">
        <f t="shared" si="0"/>
        <v>11</v>
      </c>
      <c r="K5" s="17">
        <v>15</v>
      </c>
      <c r="L5" s="27"/>
      <c r="M5" s="24"/>
    </row>
    <row r="6" s="7" customFormat="1" ht="35" customHeight="1" spans="1:13">
      <c r="A6" s="11">
        <v>4</v>
      </c>
      <c r="B6" s="12" t="s">
        <v>29</v>
      </c>
      <c r="C6" s="13" t="str">
        <f>VLOOKUP($B6,入库明细表!C6:J16,2,0)</f>
        <v>电流互感器</v>
      </c>
      <c r="D6" s="13" t="str">
        <f>VLOOKUP(C6,入库明细表!D6:K16,2,0)</f>
        <v>LMZ1-0.5 50/A</v>
      </c>
      <c r="E6" s="13" t="str">
        <f>VLOOKUP(D6,入库明细表!E6:L16,2,0)</f>
        <v>个</v>
      </c>
      <c r="F6" s="13" t="str">
        <f>VLOOKUP(E6,入库明细表!F6:M16,2,0)</f>
        <v>8#</v>
      </c>
      <c r="G6" s="12">
        <v>8</v>
      </c>
      <c r="H6" s="13">
        <f>IFERROR(VLOOKUP(B6,入库明细表!C6:O16,7,0),0)</f>
        <v>7</v>
      </c>
      <c r="I6" s="13">
        <f>IFERROR(VLOOKUP(B6,出库明细表!D:J,6,0),0)</f>
        <v>9</v>
      </c>
      <c r="J6" s="25">
        <f t="shared" si="0"/>
        <v>6</v>
      </c>
      <c r="K6" s="17">
        <v>15</v>
      </c>
      <c r="L6" s="27"/>
      <c r="M6" s="24"/>
    </row>
    <row r="7" s="7" customFormat="1" ht="35" customHeight="1" spans="1:13">
      <c r="A7" s="11">
        <v>5</v>
      </c>
      <c r="B7" s="12" t="s">
        <v>34</v>
      </c>
      <c r="C7" s="13" t="str">
        <f>VLOOKUP($B7,入库明细表!C7:J17,2,0)</f>
        <v>多圈电位器</v>
      </c>
      <c r="D7" s="13" t="str">
        <f>VLOOKUP(C7,入库明细表!D7:K17,2,0)</f>
        <v>1K</v>
      </c>
      <c r="E7" s="13" t="str">
        <f>VLOOKUP(D7,入库明细表!E7:L17,2,0)</f>
        <v>个</v>
      </c>
      <c r="F7" s="13" t="str">
        <f>VLOOKUP(E7,入库明细表!F7:M17,2,0)</f>
        <v>10#</v>
      </c>
      <c r="G7" s="12">
        <v>10</v>
      </c>
      <c r="H7" s="13">
        <f>IFERROR(VLOOKUP(B7,入库明细表!C7:O17,7,0),0)</f>
        <v>9</v>
      </c>
      <c r="I7" s="13">
        <f>IFERROR(VLOOKUP(B7,出库明细表!D:J,6,0),0)</f>
        <v>11</v>
      </c>
      <c r="J7" s="25">
        <f t="shared" si="0"/>
        <v>8</v>
      </c>
      <c r="K7" s="17">
        <v>15</v>
      </c>
      <c r="L7" s="27"/>
      <c r="M7" s="24"/>
    </row>
    <row r="8" s="7" customFormat="1" ht="35" customHeight="1" spans="1:13">
      <c r="A8" s="11">
        <v>6</v>
      </c>
      <c r="B8" s="12" t="s">
        <v>39</v>
      </c>
      <c r="C8" s="13" t="str">
        <f>VLOOKUP($B8,入库明细表!C8:J18,2,0)</f>
        <v>指示灯</v>
      </c>
      <c r="D8" s="13" t="str">
        <f>VLOOKUP(C8,入库明细表!D8:K18,2,0)</f>
        <v>AD106-22D/g31</v>
      </c>
      <c r="E8" s="13" t="str">
        <f>VLOOKUP(D8,入库明细表!E8:L18,2,0)</f>
        <v>个</v>
      </c>
      <c r="F8" s="13" t="str">
        <f>VLOOKUP(E8,入库明细表!F8:M18,2,0)</f>
        <v>4#</v>
      </c>
      <c r="G8" s="12">
        <v>23</v>
      </c>
      <c r="H8" s="13">
        <f>IFERROR(VLOOKUP(B8,入库明细表!C8:O18,7,0),0)</f>
        <v>2</v>
      </c>
      <c r="I8" s="13">
        <f>IFERROR(VLOOKUP(B8,出库明细表!D:J,6,0),0)</f>
        <v>3</v>
      </c>
      <c r="J8" s="25">
        <f t="shared" si="0"/>
        <v>22</v>
      </c>
      <c r="K8" s="17">
        <v>15</v>
      </c>
      <c r="L8" s="27"/>
      <c r="M8" s="24"/>
    </row>
    <row r="9" s="7" customFormat="1" ht="35" customHeight="1" spans="1:13">
      <c r="A9" s="11">
        <v>7</v>
      </c>
      <c r="B9" s="12" t="s">
        <v>44</v>
      </c>
      <c r="C9" s="13" t="str">
        <f>VLOOKUP($B9,入库明细表!C9:J19,2,0)</f>
        <v>压力变送器</v>
      </c>
      <c r="D9" s="13" t="str">
        <f>VLOOKUP(C9,入库明细表!D9:K19,2,0)</f>
        <v>GPT*016A 0-1000</v>
      </c>
      <c r="E9" s="13" t="str">
        <f>VLOOKUP(D9,入库明细表!E9:L19,2,0)</f>
        <v>个</v>
      </c>
      <c r="F9" s="13" t="str">
        <f>VLOOKUP(E9,入库明细表!F9:M19,2,0)</f>
        <v>6#</v>
      </c>
      <c r="G9" s="12">
        <v>7</v>
      </c>
      <c r="H9" s="13">
        <f>IFERROR(VLOOKUP(B9,入库明细表!C9:O19,7,0),0)</f>
        <v>5</v>
      </c>
      <c r="I9" s="13">
        <f>IFERROR(VLOOKUP(B9,出库明细表!D:J,6,0),0)</f>
        <v>2</v>
      </c>
      <c r="J9" s="25">
        <f t="shared" si="0"/>
        <v>10</v>
      </c>
      <c r="K9" s="17">
        <v>15</v>
      </c>
      <c r="L9" s="27"/>
      <c r="M9" s="24"/>
    </row>
    <row r="10" s="7" customFormat="1" ht="35" customHeight="1" spans="1:13">
      <c r="A10" s="11">
        <v>8</v>
      </c>
      <c r="B10" s="12" t="s">
        <v>49</v>
      </c>
      <c r="C10" s="13" t="str">
        <f>VLOOKUP($B10,入库明细表!C10:J20,2,0)</f>
        <v>精密电阻</v>
      </c>
      <c r="D10" s="13" t="str">
        <f>VLOOKUP(C10,入库明细表!D10:K20,2,0)</f>
        <v>500Ω*1%</v>
      </c>
      <c r="E10" s="13" t="str">
        <f>VLOOKUP(D10,入库明细表!E10:L20,2,0)</f>
        <v>个</v>
      </c>
      <c r="F10" s="13" t="str">
        <f>VLOOKUP(E10,入库明细表!F10:M20,2,0)</f>
        <v>7#</v>
      </c>
      <c r="G10" s="12">
        <v>9</v>
      </c>
      <c r="H10" s="13">
        <f>IFERROR(VLOOKUP(B10,入库明细表!C10:O20,7,0),0)</f>
        <v>6</v>
      </c>
      <c r="I10" s="13">
        <f>IFERROR(VLOOKUP(B10,出库明细表!D:J,6,0),0)</f>
        <v>5</v>
      </c>
      <c r="J10" s="25">
        <f t="shared" si="0"/>
        <v>10</v>
      </c>
      <c r="K10" s="17">
        <v>15</v>
      </c>
      <c r="L10" s="27"/>
      <c r="M10" s="24"/>
    </row>
    <row r="11" s="7" customFormat="1" ht="35" customHeight="1" spans="1:13">
      <c r="A11" s="11">
        <v>9</v>
      </c>
      <c r="B11" s="12" t="s">
        <v>54</v>
      </c>
      <c r="C11" s="13" t="str">
        <f>VLOOKUP($B11,入库明细表!C11:J21,2,0)</f>
        <v>电流表</v>
      </c>
      <c r="D11" s="13" t="str">
        <f>VLOOKUP(C11,入库明细表!D11:K21,2,0)</f>
        <v>6L2-A 50/5A</v>
      </c>
      <c r="E11" s="13" t="str">
        <f>VLOOKUP(D11,入库明细表!E11:L21,2,0)</f>
        <v>个</v>
      </c>
      <c r="F11" s="13" t="str">
        <f>VLOOKUP(E11,入库明细表!F11:M21,2,0)</f>
        <v>3#</v>
      </c>
      <c r="G11" s="12">
        <v>9</v>
      </c>
      <c r="H11" s="13">
        <f>IFERROR(VLOOKUP(B11,入库明细表!C11:O21,7,0),0)</f>
        <v>5</v>
      </c>
      <c r="I11" s="13">
        <f>IFERROR(VLOOKUP(B11,出库明细表!D:J,6,0),0)</f>
        <v>8</v>
      </c>
      <c r="J11" s="25">
        <f t="shared" si="0"/>
        <v>6</v>
      </c>
      <c r="K11" s="17">
        <v>15</v>
      </c>
      <c r="L11" s="27"/>
      <c r="M11" s="24"/>
    </row>
    <row r="12" s="7" customFormat="1" ht="35" customHeight="1" spans="1:13">
      <c r="A12" s="14">
        <v>10</v>
      </c>
      <c r="B12" s="15" t="s">
        <v>59</v>
      </c>
      <c r="C12" s="16" t="str">
        <f>VLOOKUP($B12,入库明细表!C12:J22,2,0)</f>
        <v>调节仪</v>
      </c>
      <c r="D12" s="16" t="str">
        <f>VLOOKUP(C12,入库明细表!D12:K22,2,0)</f>
        <v>HR-WP-D90</v>
      </c>
      <c r="E12" s="16" t="str">
        <f>VLOOKUP(D12,入库明细表!E12:L22,2,0)</f>
        <v>个</v>
      </c>
      <c r="F12" s="16" t="str">
        <f>VLOOKUP(E12,入库明细表!F12:M22,2,0)</f>
        <v>9#</v>
      </c>
      <c r="G12" s="15">
        <v>6</v>
      </c>
      <c r="H12" s="16">
        <f>IFERROR(VLOOKUP(B12,入库明细表!C12:O22,7,0),0)</f>
        <v>8</v>
      </c>
      <c r="I12" s="16">
        <f>IFERROR(VLOOKUP(B12,出库明细表!D:J,6,0),0)</f>
        <v>0</v>
      </c>
      <c r="J12" s="28">
        <f t="shared" si="0"/>
        <v>14</v>
      </c>
      <c r="K12" s="17">
        <v>15</v>
      </c>
      <c r="L12" s="27"/>
      <c r="M12" s="24"/>
    </row>
    <row r="13" s="7" customFormat="1" ht="35" customHeight="1" spans="1:13">
      <c r="A13" s="17">
        <v>11</v>
      </c>
      <c r="B13" s="18" t="s">
        <v>64</v>
      </c>
      <c r="C13" s="19" t="str">
        <f>VLOOKUP($B13,入库明细表!C13:J23,2,0)</f>
        <v>变频器</v>
      </c>
      <c r="D13" s="19" t="str">
        <f>VLOOKUP(C13,入库明细表!D13:K23,2,0)</f>
        <v>LG SV037</v>
      </c>
      <c r="E13" s="19" t="str">
        <f>VLOOKUP(D13,入库明细表!E13:L23,2,0)</f>
        <v>个</v>
      </c>
      <c r="F13" s="19" t="str">
        <f>VLOOKUP(E13,入库明细表!F13:M23,2,0)</f>
        <v>11#</v>
      </c>
      <c r="G13" s="18">
        <v>12</v>
      </c>
      <c r="H13" s="19">
        <f>IFERROR(VLOOKUP(B13,入库明细表!C13:O23,7,0),0)</f>
        <v>9</v>
      </c>
      <c r="I13" s="19">
        <f>IFERROR(VLOOKUP(B13,出库明细表!D:J,6,0),0)</f>
        <v>0</v>
      </c>
      <c r="J13" s="29">
        <f t="shared" si="0"/>
        <v>21</v>
      </c>
      <c r="K13" s="17">
        <v>15</v>
      </c>
      <c r="L13" s="30"/>
      <c r="M13" s="24"/>
    </row>
    <row r="14" ht="35" customHeight="1" spans="1:12">
      <c r="A14" s="20"/>
      <c r="B14" s="20"/>
      <c r="C14" s="21"/>
      <c r="D14" s="21"/>
      <c r="E14" s="21"/>
      <c r="F14" s="21"/>
      <c r="G14" s="22"/>
      <c r="H14" s="21"/>
      <c r="I14" s="21"/>
      <c r="J14" s="21"/>
      <c r="K14" s="20"/>
      <c r="L14" s="20"/>
    </row>
    <row r="15" ht="35" customHeight="1" spans="1:12">
      <c r="A15" s="20"/>
      <c r="B15" s="20"/>
      <c r="C15" s="21"/>
      <c r="D15" s="21"/>
      <c r="E15" s="21"/>
      <c r="F15" s="21"/>
      <c r="G15" s="22"/>
      <c r="H15" s="21"/>
      <c r="I15" s="21"/>
      <c r="J15" s="21"/>
      <c r="K15" s="20"/>
      <c r="L15" s="20"/>
    </row>
    <row r="16" ht="35" customHeight="1" spans="1:12">
      <c r="A16" s="20"/>
      <c r="B16" s="20"/>
      <c r="C16" s="21"/>
      <c r="D16" s="21"/>
      <c r="E16" s="21"/>
      <c r="F16" s="21"/>
      <c r="G16" s="22"/>
      <c r="H16" s="21"/>
      <c r="I16" s="21"/>
      <c r="J16" s="21"/>
      <c r="K16" s="20"/>
      <c r="L16" s="20"/>
    </row>
    <row r="17" ht="35" customHeight="1"/>
    <row r="18" ht="20" customHeight="1"/>
    <row r="19" ht="20" customHeight="1"/>
    <row r="20" ht="20" customHeight="1"/>
    <row r="21" ht="20" customHeight="1"/>
  </sheetData>
  <autoFilter ref="A2:K13">
    <extLst/>
  </autoFilter>
  <mergeCells count="2">
    <mergeCell ref="C1:H1"/>
    <mergeCell ref="L3:L13"/>
  </mergeCells>
  <pageMargins left="0.75" right="0.75" top="1" bottom="1" header="0.511805555555556" footer="0.511805555555556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workbookViewId="0">
      <selection activeCell="J10" sqref="J10"/>
    </sheetView>
  </sheetViews>
  <sheetFormatPr defaultColWidth="9" defaultRowHeight="16.5" outlineLevelCol="6"/>
  <cols>
    <col min="1" max="1" width="9" style="1"/>
    <col min="2" max="2" width="15" style="1" customWidth="1"/>
    <col min="3" max="3" width="20.6333333333333" style="1" customWidth="1"/>
    <col min="4" max="4" width="19.6333333333333" style="1" customWidth="1"/>
    <col min="5" max="5" width="13.8833333333333" style="1" customWidth="1"/>
    <col min="6" max="6" width="13" style="1" customWidth="1"/>
    <col min="7" max="9" width="9" style="1"/>
    <col min="10" max="10" width="12.1333333333333" style="1" customWidth="1"/>
    <col min="11" max="16384" width="9" style="1"/>
  </cols>
  <sheetData>
    <row r="1" ht="21" spans="1:7">
      <c r="A1" s="2"/>
      <c r="B1" s="2"/>
      <c r="C1" s="2"/>
      <c r="D1" s="2"/>
      <c r="E1" s="2"/>
      <c r="F1" s="2"/>
      <c r="G1" s="3"/>
    </row>
    <row r="2" ht="30" customHeight="1" spans="1:7">
      <c r="A2" s="2"/>
      <c r="B2" s="4" t="s">
        <v>88</v>
      </c>
      <c r="C2" s="4"/>
      <c r="D2" s="4"/>
      <c r="E2" s="4"/>
      <c r="F2" s="4"/>
      <c r="G2" s="3"/>
    </row>
    <row r="3" ht="30" customHeight="1" spans="1:7">
      <c r="A3" s="2"/>
      <c r="B3" s="4"/>
      <c r="C3" s="4"/>
      <c r="D3" s="4"/>
      <c r="E3" s="4"/>
      <c r="F3" s="4"/>
      <c r="G3" s="3"/>
    </row>
    <row r="4" ht="30" customHeight="1" spans="1:7">
      <c r="A4" s="2"/>
      <c r="B4" s="2" t="s">
        <v>4</v>
      </c>
      <c r="C4" s="5" t="s">
        <v>12</v>
      </c>
      <c r="D4" s="2"/>
      <c r="E4" s="2" t="s">
        <v>83</v>
      </c>
      <c r="F4" s="5">
        <f>VLOOKUP(C4,库存明细!B2:K13,6,0)</f>
        <v>5</v>
      </c>
      <c r="G4" s="3"/>
    </row>
    <row r="5" ht="30" customHeight="1" spans="1:7">
      <c r="A5" s="2"/>
      <c r="B5" s="2"/>
      <c r="C5" s="2"/>
      <c r="D5" s="2"/>
      <c r="E5" s="2"/>
      <c r="F5" s="2"/>
      <c r="G5" s="3"/>
    </row>
    <row r="6" ht="30" customHeight="1" spans="1:7">
      <c r="A6" s="2"/>
      <c r="B6" s="2" t="s">
        <v>5</v>
      </c>
      <c r="C6" s="5" t="str">
        <f>VLOOKUP(C4,库存明细!B2:K13,2,0)</f>
        <v>断路器</v>
      </c>
      <c r="D6" s="2"/>
      <c r="E6" s="2" t="s">
        <v>10</v>
      </c>
      <c r="F6" s="5">
        <f>VLOOKUP(C4,库存明细!B2:K13,7,0)</f>
        <v>6</v>
      </c>
      <c r="G6" s="3"/>
    </row>
    <row r="7" ht="30" customHeight="1" spans="1:7">
      <c r="A7" s="2"/>
      <c r="B7" s="2"/>
      <c r="C7" s="2"/>
      <c r="D7" s="2"/>
      <c r="E7" s="2"/>
      <c r="F7" s="2"/>
      <c r="G7" s="3"/>
    </row>
    <row r="8" ht="27" customHeight="1" spans="1:7">
      <c r="A8" s="2"/>
      <c r="B8" s="2" t="s">
        <v>6</v>
      </c>
      <c r="C8" s="5" t="str">
        <f>VLOOKUP(C4,库存明细!B2:K13,3,0)</f>
        <v>DZ47/60D16-3P</v>
      </c>
      <c r="D8" s="2"/>
      <c r="E8" s="2" t="s">
        <v>72</v>
      </c>
      <c r="F8" s="5">
        <f>VLOOKUP(C4,库存明细!B2:K13,8,0)</f>
        <v>5</v>
      </c>
      <c r="G8" s="3"/>
    </row>
    <row r="9" ht="32" customHeight="1" spans="1:7">
      <c r="A9" s="2"/>
      <c r="B9" s="2"/>
      <c r="C9" s="2"/>
      <c r="D9" s="2"/>
      <c r="E9" s="2"/>
      <c r="F9" s="2"/>
      <c r="G9" s="3"/>
    </row>
    <row r="10" ht="24" customHeight="1" spans="1:7">
      <c r="A10" s="2"/>
      <c r="B10" s="2" t="s">
        <v>8</v>
      </c>
      <c r="C10" s="5" t="str">
        <f>VLOOKUP(C4,库存明细!B2:K13,5,0)</f>
        <v>1#</v>
      </c>
      <c r="D10" s="2"/>
      <c r="E10" s="2" t="s">
        <v>84</v>
      </c>
      <c r="F10" s="6">
        <f>(VLOOKUP(C4,库存明细!B2:K13,9,0))</f>
        <v>6</v>
      </c>
      <c r="G10" s="3"/>
    </row>
    <row r="11" ht="16" customHeight="1" spans="1:7">
      <c r="A11" s="2"/>
      <c r="B11" s="2"/>
      <c r="C11" s="2"/>
      <c r="D11" s="2"/>
      <c r="E11" s="2"/>
      <c r="F11" s="2"/>
      <c r="G11" s="3"/>
    </row>
    <row r="12" ht="28" customHeight="1" spans="1:7">
      <c r="A12" s="2"/>
      <c r="B12" s="2"/>
      <c r="C12" s="2"/>
      <c r="D12" s="2"/>
      <c r="E12" s="2"/>
      <c r="F12" s="2"/>
      <c r="G12" s="3"/>
    </row>
    <row r="13" ht="21" customHeight="1" spans="1:7">
      <c r="A13" s="2"/>
      <c r="B13" s="2"/>
      <c r="C13" s="2"/>
      <c r="D13" s="2"/>
      <c r="E13" s="2"/>
      <c r="F13" s="2"/>
      <c r="G13" s="3"/>
    </row>
    <row r="14" ht="27" customHeight="1" spans="1:7">
      <c r="A14" s="2"/>
      <c r="B14" s="2"/>
      <c r="C14" s="2"/>
      <c r="D14" s="2"/>
      <c r="E14" s="2"/>
      <c r="F14" s="2"/>
      <c r="G14" s="3"/>
    </row>
    <row r="15" ht="33" customHeight="1" spans="1:7">
      <c r="A15" s="2"/>
      <c r="B15" s="2"/>
      <c r="C15" s="2"/>
      <c r="D15" s="2"/>
      <c r="E15" s="2"/>
      <c r="F15" s="2"/>
      <c r="G15" s="3"/>
    </row>
    <row r="16" ht="21" spans="1:7">
      <c r="A16" s="2"/>
      <c r="B16" s="2"/>
      <c r="C16" s="2"/>
      <c r="D16" s="2"/>
      <c r="E16" s="2"/>
      <c r="F16" s="2"/>
      <c r="G16" s="3"/>
    </row>
    <row r="17" ht="21" spans="1:7">
      <c r="A17" s="2"/>
      <c r="B17" s="2"/>
      <c r="C17" s="2"/>
      <c r="D17" s="2"/>
      <c r="E17" s="2"/>
      <c r="F17" s="2"/>
      <c r="G17" s="3"/>
    </row>
    <row r="18" ht="21" spans="1:7">
      <c r="A18" s="2"/>
      <c r="B18" s="2"/>
      <c r="C18" s="2"/>
      <c r="D18" s="2"/>
      <c r="E18" s="2"/>
      <c r="F18" s="2"/>
      <c r="G18" s="3"/>
    </row>
    <row r="19" ht="21" spans="1:7">
      <c r="A19" s="2"/>
      <c r="B19" s="2"/>
      <c r="C19" s="2"/>
      <c r="D19" s="2"/>
      <c r="E19" s="2"/>
      <c r="F19" s="2"/>
      <c r="G19" s="3"/>
    </row>
    <row r="20" ht="21" spans="1:7">
      <c r="A20" s="2"/>
      <c r="B20" s="2"/>
      <c r="C20" s="2"/>
      <c r="D20" s="2"/>
      <c r="E20" s="2"/>
      <c r="F20" s="2"/>
      <c r="G20" s="3"/>
    </row>
    <row r="21" ht="21" spans="1:7">
      <c r="A21" s="2"/>
      <c r="B21" s="2"/>
      <c r="C21" s="2"/>
      <c r="D21" s="2"/>
      <c r="E21" s="2"/>
      <c r="F21" s="2"/>
      <c r="G21" s="3"/>
    </row>
    <row r="22" ht="21" spans="1:7">
      <c r="A22" s="2"/>
      <c r="B22" s="2"/>
      <c r="C22" s="2"/>
      <c r="D22" s="2"/>
      <c r="E22" s="2"/>
      <c r="F22" s="2"/>
      <c r="G22" s="3"/>
    </row>
    <row r="23" ht="21" spans="1:7">
      <c r="A23" s="2"/>
      <c r="B23" s="2"/>
      <c r="C23" s="2"/>
      <c r="D23" s="2"/>
      <c r="E23" s="2"/>
      <c r="F23" s="2"/>
      <c r="G23" s="3"/>
    </row>
    <row r="24" ht="21" spans="1:7">
      <c r="A24" s="2"/>
      <c r="B24" s="2"/>
      <c r="C24" s="2"/>
      <c r="D24" s="2"/>
      <c r="E24" s="2"/>
      <c r="F24" s="2"/>
      <c r="G24" s="3"/>
    </row>
    <row r="25" ht="21" spans="1:7">
      <c r="A25" s="2"/>
      <c r="B25" s="2"/>
      <c r="C25" s="2"/>
      <c r="D25" s="2"/>
      <c r="E25" s="2"/>
      <c r="F25" s="2"/>
      <c r="G25" s="3"/>
    </row>
    <row r="26" ht="21" spans="1:7">
      <c r="A26" s="2"/>
      <c r="B26" s="2"/>
      <c r="C26" s="2"/>
      <c r="D26" s="2"/>
      <c r="E26" s="2"/>
      <c r="F26" s="2"/>
      <c r="G26" s="3"/>
    </row>
    <row r="27" ht="21" spans="1:7">
      <c r="A27" s="2"/>
      <c r="B27" s="2"/>
      <c r="C27" s="2"/>
      <c r="D27" s="2"/>
      <c r="E27" s="2"/>
      <c r="F27" s="2"/>
      <c r="G27" s="3"/>
    </row>
    <row r="28" ht="21" spans="1:7">
      <c r="A28" s="2"/>
      <c r="B28" s="2"/>
      <c r="C28" s="2"/>
      <c r="D28" s="2"/>
      <c r="E28" s="2"/>
      <c r="F28" s="2"/>
      <c r="G28" s="3"/>
    </row>
    <row r="29" ht="21" spans="1:7">
      <c r="A29" s="2"/>
      <c r="B29" s="2"/>
      <c r="C29" s="2"/>
      <c r="D29" s="2"/>
      <c r="E29" s="2"/>
      <c r="F29" s="2"/>
      <c r="G29" s="3"/>
    </row>
    <row r="30" ht="21" spans="1:7">
      <c r="A30" s="2"/>
      <c r="B30" s="2"/>
      <c r="C30" s="2"/>
      <c r="D30" s="2"/>
      <c r="E30" s="2"/>
      <c r="F30" s="2"/>
      <c r="G30" s="3"/>
    </row>
    <row r="31" ht="21" spans="1:7">
      <c r="A31" s="2"/>
      <c r="B31" s="2"/>
      <c r="C31" s="2"/>
      <c r="D31" s="2"/>
      <c r="E31" s="2"/>
      <c r="F31" s="2"/>
      <c r="G31" s="3"/>
    </row>
    <row r="32" ht="21" spans="1:7">
      <c r="A32" s="2"/>
      <c r="C32" s="2"/>
      <c r="D32" s="2"/>
      <c r="E32" s="2"/>
      <c r="F32" s="2"/>
      <c r="G32" s="3"/>
    </row>
  </sheetData>
  <mergeCells count="1">
    <mergeCell ref="B2:F2"/>
  </mergeCells>
  <dataValidations count="1">
    <dataValidation type="list" allowBlank="1" showInputMessage="1" showErrorMessage="1" sqref="C4">
      <formula1>入库明细表!$C$3:$C$13</formula1>
    </dataValidation>
  </dataValidations>
  <pageMargins left="0.75" right="0.75" top="1" bottom="1" header="0.511805555555556" footer="0.511805555555556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小Q办公</Company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主页</vt:lpstr>
      <vt:lpstr>入库明细表</vt:lpstr>
      <vt:lpstr>出库明细表</vt:lpstr>
      <vt:lpstr>库存明细</vt:lpstr>
      <vt:lpstr>单个商品查询系统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www.xqppt.com</dc:title>
  <dc:creator>小Q办公; ACER</dc:creator>
  <cp:lastModifiedBy>拖鞋</cp:lastModifiedBy>
  <dcterms:created xsi:type="dcterms:W3CDTF">2017-12-06T10:55:00Z</dcterms:created>
  <dcterms:modified xsi:type="dcterms:W3CDTF">2020-05-18T15:44:56Z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